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defaultThemeVersion="202300"/>
  <mc:AlternateContent xmlns:mc="http://schemas.openxmlformats.org/markup-compatibility/2006">
    <mc:Choice Requires="x15">
      <x15ac:absPath xmlns:x15ac="http://schemas.microsoft.com/office/spreadsheetml/2010/11/ac" url="https://twotronicgmbh.sharepoint.com/sites/TwoTronicGmbH/Freigegebene Dokumente/General/Sales/"/>
    </mc:Choice>
  </mc:AlternateContent>
  <xr:revisionPtr revIDLastSave="163" documentId="8_{1623F63A-F378-BD44-A536-1A96C05AA255}" xr6:coauthVersionLast="47" xr6:coauthVersionMax="47" xr10:uidLastSave="{840D4F19-AFED-B244-93FB-23D365CFA4A3}"/>
  <bookViews>
    <workbookView xWindow="0" yWindow="700" windowWidth="27040" windowHeight="16860" xr2:uid="{9D94D8AC-41CA-6E4C-843A-1A73A34364D0}"/>
  </bookViews>
  <sheets>
    <sheet name="Scanner Kompass" sheetId="1" r:id="rId1"/>
    <sheet name="dropdowns" sheetId="4" state="hidden" r:id="rId2"/>
    <sheet name="Data" sheetId="5" state="hidden" r:id="rId3"/>
  </sheets>
  <definedNames>
    <definedName name="_xlnm._FilterDatabase" localSheetId="2" hidden="1">Data!$A$1:$Y$159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5" l="1"/>
  <c r="A13" i="5"/>
  <c r="A12" i="5"/>
  <c r="A11" i="5"/>
  <c r="A10" i="5"/>
  <c r="A9" i="5"/>
  <c r="C15" i="1" l="1"/>
  <c r="F15" i="5"/>
  <c r="D13" i="1"/>
  <c r="D14" i="1"/>
  <c r="L14" i="5"/>
  <c r="L15" i="5"/>
  <c r="L16" i="5"/>
  <c r="L17" i="5"/>
  <c r="L19" i="5"/>
  <c r="L18" i="5"/>
  <c r="L13" i="5"/>
  <c r="L12" i="5"/>
  <c r="L11" i="5"/>
  <c r="L10" i="5"/>
  <c r="L9" i="5"/>
  <c r="L8" i="5"/>
  <c r="L7" i="5"/>
  <c r="L6" i="5"/>
  <c r="L5" i="5"/>
  <c r="L4" i="5"/>
  <c r="L3" i="5"/>
  <c r="L2" i="5"/>
  <c r="A2" i="5"/>
  <c r="A3" i="5"/>
  <c r="A7" i="5"/>
  <c r="A6" i="5"/>
  <c r="A5" i="5"/>
  <c r="A4" i="5"/>
  <c r="C19" i="5"/>
  <c r="C13" i="5"/>
  <c r="C7" i="5"/>
  <c r="C18" i="5"/>
  <c r="C12" i="5"/>
  <c r="C6" i="5"/>
  <c r="C17" i="5"/>
  <c r="C11" i="5"/>
  <c r="C5" i="5"/>
  <c r="C16" i="5"/>
  <c r="C10" i="5"/>
  <c r="C4" i="5"/>
  <c r="C15" i="5"/>
  <c r="C9" i="5"/>
  <c r="C3" i="5"/>
  <c r="C2" i="5"/>
  <c r="D5" i="1" s="1"/>
  <c r="C8" i="5"/>
  <c r="C14" i="5"/>
  <c r="D6" i="1" l="1"/>
  <c r="D7" i="1" s="1"/>
  <c r="C11" i="1" s="1"/>
  <c r="F3" i="5"/>
  <c r="F4" i="5"/>
  <c r="F5" i="5"/>
  <c r="F6" i="5"/>
  <c r="F7" i="5"/>
  <c r="F8" i="5"/>
  <c r="F9" i="5"/>
  <c r="F10" i="5"/>
  <c r="F11" i="5"/>
  <c r="F12" i="5"/>
  <c r="F13" i="5"/>
  <c r="F14" i="5"/>
  <c r="F16" i="5"/>
  <c r="F17" i="5"/>
  <c r="F18" i="5"/>
  <c r="F19" i="5"/>
  <c r="F2" i="5"/>
  <c r="E3" i="5"/>
  <c r="E4" i="5"/>
  <c r="E5" i="5"/>
  <c r="E6" i="5"/>
  <c r="E7" i="5"/>
  <c r="E8" i="5"/>
  <c r="E9" i="5"/>
  <c r="E10" i="5"/>
  <c r="E11" i="5"/>
  <c r="E12" i="5"/>
  <c r="E13" i="5"/>
  <c r="E14" i="5"/>
  <c r="E15" i="5"/>
  <c r="E16" i="5"/>
  <c r="E17" i="5"/>
  <c r="E18" i="5"/>
  <c r="E19" i="5"/>
  <c r="E2" i="5"/>
  <c r="F159" i="5"/>
  <c r="F153" i="5"/>
  <c r="F147" i="5"/>
  <c r="F141" i="5"/>
  <c r="F135" i="5"/>
  <c r="F130" i="5"/>
  <c r="F125" i="5"/>
  <c r="F120" i="5"/>
  <c r="F115" i="5"/>
  <c r="F110" i="5"/>
  <c r="F104" i="5"/>
  <c r="F103" i="5"/>
  <c r="F102" i="5"/>
  <c r="F101" i="5"/>
  <c r="F100" i="5"/>
  <c r="F99" i="5"/>
  <c r="F97" i="5"/>
  <c r="F96" i="5"/>
  <c r="F95" i="5"/>
  <c r="F94" i="5"/>
  <c r="F93" i="5"/>
  <c r="F91" i="5"/>
  <c r="F90" i="5"/>
  <c r="F89" i="5"/>
  <c r="F88" i="5"/>
  <c r="F83" i="5"/>
  <c r="F78" i="5"/>
  <c r="F74" i="5"/>
  <c r="F69" i="5"/>
  <c r="F64" i="5"/>
  <c r="F59" i="5"/>
  <c r="F54" i="5"/>
  <c r="F49" i="5"/>
  <c r="F44" i="5"/>
  <c r="F39" i="5"/>
  <c r="F34" i="5"/>
  <c r="F29" i="5"/>
  <c r="F24" i="5"/>
  <c r="D12" i="1" l="1"/>
  <c r="C16" i="1" s="1"/>
  <c r="B20" i="1"/>
  <c r="C13" i="1"/>
  <c r="C10" i="1"/>
  <c r="C9" i="1"/>
</calcChain>
</file>

<file path=xl/sharedStrings.xml><?xml version="1.0" encoding="utf-8"?>
<sst xmlns="http://schemas.openxmlformats.org/spreadsheetml/2006/main" count="231" uniqueCount="70">
  <si>
    <t>Gefahrenübergang</t>
  </si>
  <si>
    <t>Cross-Selling</t>
  </si>
  <si>
    <t>PKW</t>
  </si>
  <si>
    <t>VAN</t>
  </si>
  <si>
    <t>TRUCK</t>
  </si>
  <si>
    <t>Logistikunternehmen</t>
  </si>
  <si>
    <t>Vermietung</t>
  </si>
  <si>
    <t>Flottenbetreiber</t>
  </si>
  <si>
    <t>Quick-Check SMALL</t>
  </si>
  <si>
    <t>Quick-Check CAR</t>
  </si>
  <si>
    <t>Quick-Check VAN</t>
  </si>
  <si>
    <t>Quick-Check TRUCK</t>
  </si>
  <si>
    <t>Light-Check</t>
  </si>
  <si>
    <t>Precision-Check</t>
  </si>
  <si>
    <t>Gutachten</t>
  </si>
  <si>
    <t>SMALL</t>
  </si>
  <si>
    <t>CAR</t>
  </si>
  <si>
    <t xml:space="preserve">TRUCK </t>
  </si>
  <si>
    <t>PRECISION</t>
  </si>
  <si>
    <t>LIGHT</t>
  </si>
  <si>
    <t>Welche Art von Unternehmen betreibt Ihr Interessent?</t>
  </si>
  <si>
    <t>Unternehmensart</t>
  </si>
  <si>
    <t>Autohändler (kleiner Standort)</t>
  </si>
  <si>
    <t xml:space="preserve">KFZ-Servicebetrieb </t>
  </si>
  <si>
    <t>Was wäre das größte Fahrzeug, welches regelmäßig durch den Scanner fährt?</t>
  </si>
  <si>
    <t>Unterboden</t>
  </si>
  <si>
    <t>Reifenscanner</t>
  </si>
  <si>
    <t>Empfohlenes Modell</t>
  </si>
  <si>
    <t>Alternative</t>
  </si>
  <si>
    <t>Begründung</t>
  </si>
  <si>
    <t>Zusatzmodule</t>
  </si>
  <si>
    <t>Reifen- und Unterbodenscanner</t>
  </si>
  <si>
    <t>Unterbodenscanner</t>
  </si>
  <si>
    <t xml:space="preserve"> </t>
  </si>
  <si>
    <t xml:space="preserve">Potenzielle Business-Cases: </t>
  </si>
  <si>
    <t>Business-Casaes</t>
  </si>
  <si>
    <t>Prozesskostenreduktion</t>
  </si>
  <si>
    <t>Mit dem Quick-Check CAR können Sie viele Prozesse in Ihrem Autohaus optimieren, Kosten senken und die Kundenzufriedenheit steigern. Der Scanner dokumentiert den Zustand von Fahrzeugen bis zu einer Höhe von 2 m und nimmt dabei auch Bilder des Fahrzeugdaches auf. Außerdem legen Sie den Grundstein, um Zusatzverkäufe im Service in den Bereichen Reifenverkauf und Felgenreparatur zu generieren. Mit dem Unterbodenmodul können Sie sich in vielen Fällen den Gang zur Hebebühne sparen – Sie erkennen Beschädigungen – vor allem auch an Hochvolt-Batterien von Elektrofahrzeugen – sehr schnell. Alternativ können Sie auch den Quick-Check-SMALL einsetzen. Nachteil ist hier vor allem im Gutachtenbereich die fehlende Dachkamera. Die Dachbilder können allerdings mit der TwoTronic APP manuell zum Scan hinzugefügt werden.</t>
  </si>
  <si>
    <t>Mit dem Quick-Check SMALL können Sie viele Prozesse in Ihrem Autohaus optimieren, Kosten senken und die Kundenzufriedenheit steigern. Außerdem legen Sie den Grundstein, um Zusatzverkäufe im Service in den Bereichen Reifenverkauf und Felgenreparatur zu generieren. Mit dem Unterbodenmodul können Sie sich in vielen Fällen den Gang zur Hebebühne sparen – Sie erkennen Beschädigungen – vor allem auch an Hochvolt-Batterien von Elektrofahrzeugen – sehr schnell. Alternativ können Sie auch den Light-Check einsetzen. Nachteil ist hier vor allem im Gutachtenbereich die fehlende Dachkamera und die geringere Bildqualität im Vergleich zur Quick-Check Serie. Die Dachbilder können allerdings mit der TwoTronic APP manuell zum Scan hinzugefügt werden.</t>
  </si>
  <si>
    <t>Mit dem Light-Check können Sie viele Prozesse in Ihrem Autohaus optimieren, Kosten senken und die Kundenzufriedenheit steigern. Außerdem legen Sie den Grundstein, um Zusatzverkäufe im Service in den Bereichen Reifenverkauf und Felgenreparatur zu generieren. Mit dem Unterbodenmodul können Sie sich in vielen Fällen den Gang zur Hebebühne sparen – Sie erkennen Beschädigungen – vor allem auch an Hochvolt-Batterien von Elektrofahrzeugen – sehr schnell. Alternativ können Sie auch den Quick-Check-SMALL einsetzen. Vorteil gegenüber dem Light-Check ist hier vor allem im Gutachtenbereich die bessere Bildqualität. Beide Scannermodelle liefern keine Bilder vom Fahrzeugdach (Dokumentationshöhe bis 1,80 m). Die Dachbilder können bei beiden Scannern mit der TwoTronic APP manuell zum Scan hinzugefügt werden.</t>
  </si>
  <si>
    <t>Mit dem Quick-Check VAN können Sie viele Prozesse in Ihrem Autohaus optimieren, Kosten senken und die Kundenzufriedenheit steigern. Der Scanner dokumentiert den Zustand von Fahrzeugen bis zu einer Höhe von 2,80 m und nimmt dabei auch Bilder des Fahrzeugdaches auf. Außerdem legen Sie den Grundstein, um Zusatzverkäufe im Service in den Bereichen Reifenverkauf und Felgenreparatur zu generieren. Mit dem Unterbodenmodul können Sie sich in vielen Fällen den Gang zur Hebebühne sparen – Sie erkennen Beschädigungen – vor allem auch an Hochvolt-Batterien von Elektrofahrzeugen – sehr schnell. Alternativ können Sie auch den Quick-Check-SMALL einsetzen. Nachteil ist hier vor allem im Gutachtenbereich die fehlende Dachkamera. Die Dachbilder können allerdings mit der TwoTronic APP manuell zum Scan hinzugefügt werden.</t>
  </si>
  <si>
    <t>Mit dem Quick-Check TRUCK können Sie viele Prozesse in Ihrem Autohaus optimieren, Kosten senken und die Kundenzufriedenheit steigern. Alternativ können Sie auch den Quick-Check-SMALL einsetzen. Nachteil ist hier vor allem im Gutachtenbereich die fehlende Dachkamera. Zusätzliche Bilder können allerdings mit der TwoTronic APP manuell zum Scan hinzugefügt werden.</t>
  </si>
  <si>
    <t xml:space="preserve">Beschreibung: </t>
  </si>
  <si>
    <t>TwoTronic Scanner-Kompass</t>
  </si>
  <si>
    <t xml:space="preserve">Bitte auswählen: </t>
  </si>
  <si>
    <t>Empfehlung für Zusatzmodule:</t>
  </si>
  <si>
    <t>Empfohlenes Scanner-Basismodell:</t>
  </si>
  <si>
    <t>Alternative Empfehlung für das  Scanner-Basismodell:</t>
  </si>
  <si>
    <t>Mit dem Quick-Check VAN können Sie Beschädigungen beim Gefahrenübergang automatisiert und präzise dokumentieren. Durch die Anbindung von KI-Services können  Beschädigungen auch automatisiert erkannt werden. Dabei ergeben sich viele Synergien und Optimierungspotenziale in Bezug auf Ihre Bestandsprozesse.Da Beschädigungen an Hochvoltbatterien sehr hohe Kosten verursachen und ohne Scanner-Einsatz im Tagesgeschäft kaum operativ zu detektieren sind, stellt der Unterbodenscanner eine wichtige Komponente dar. Alternativ könnte auch der Quick-Check SMALL eingesetzt werden. Dachbilder können beim SMALL Scanner mit der TwoTronic APP manuell zum Scan hinzugefügt werden.</t>
  </si>
  <si>
    <t>Autohändler (großer Standort)</t>
  </si>
  <si>
    <t>Mit dem Quick-Check SMALL können Sie Beschädigungen beim Gefahrenübergang automatisiert und präzise dokumentieren. Durch die Anbindung von KI-Services können Beschädigungen auch automatisiert erkannt werden. Dabei ergeben sich viele Synergien und Optimierungspotenziale in Bezug auf Ihre Bestandsprozesse. Da Flottenbetreiber für die Verkehrstüchtigkeit ihrer Flotten verantwortlich sind, stellt der Reifenscanner ein wichtiges Hilfsmittel dar. Alternativ könnte auch der Light-Check eingesetzt werden. Hauptunterschiede sind die geringere Bildqualität und unterschiedliche Aufnahmewinkel. Der Light-Check ist eine gute Alternative für sehr kleine Flotten.</t>
  </si>
  <si>
    <t>Mit dem Precision-Check können Sie Beschädigungen beim Gefahrenübergang automatisiert und hochpräzise dokumentieren. Durch die Anbindung von KI-Services können Beschädigungen auch automatisiert erkannt werden. Dabei ergeben sich viele Synergien und Optimierungspotenziale in Bezug auf Ihre Bestandsprozesse. Da die Dachbilder beim Precision-Check senkrecht von oben gemacht werden, arbeiten wir speziell für diesen Scanner auch an einer automatisierten Erkennung von Glasschäden. Da Beschädigungen an Hochvoltbatterien sehr hohe Kosten verursachen und ohne Scanner-Einsatz im Tagesgeschäft kaum operativ zu detektieren sind, stellt der Unterbodenscanner eine wichtige Komponente dar. Alternativ könnte auch der Quick-Check CAR eingesetzt werden. Der Hauptunterschied zum Precision-Check sind die Dachbilder, die beim Quick-Check schräg von der Seite aufgenommen werden.</t>
  </si>
  <si>
    <t>Mit dem Precision-Check können Sie Beschädigungen beim Gefahrenübergang automatisiert und hochpräzise dokumentieren. Durch die Anbindung von KI-Services können auch Beschädigungen automatisiert erkannt werden. Dabei ergeben sich viele Synergien und Optimierungspotenziale in Bezug auf Ihre Bestandsprozesse. Auch Gutachten können mit Hilfe der Scanner-Daten remote erstellt werden. Alternativ könnte auch der Quick-Check CAR eingesetzt werden. Einziger Nachteil ist, dass die Dachbilder schräg von der Seite gemacht werden und ein Zählen von Dellen (wie z.B. im Hagelkontext) dadurch erschwert wird.</t>
  </si>
  <si>
    <t xml:space="preserve">Mit dem Quick-Check SMALL können Sie viele Prozesse in Ihrem Autohaus optimieren, Kosten senken und die Kundenzufriedenheit steigern. Außerdem legen Sie den Grundstein, um Zusatzverkäufe im Service in den Bereichen Reifenverkauf und Felgenreparatur zu generieren. Mit dem Unterbodenmodul können Sie sich in vielen Fällen den Gang zur Hebebühne sparen – Sie erkennen Beschädigungen – vor allem auch an Hochvolt-Batterien von Elektrofahrzeugen – sehr schnell. Alternativ können Sie auch den Quick-Check VAN einsetzen. Nachteil ist vor allem der höhere Preis. Vorteil wiederum ist, dass die Dächer der Fahrzeuge bis zu einer Höhe von 2,80m automatisch mit dokumentiert werden. </t>
  </si>
  <si>
    <t>Mit dem Quick-Check VAN können Sie Beschädigungen beim Gefahrenübergang automatisiert und präzise dokumentieren. Durch die Anbindung von KI-Services können  Beschädigungen auch automatisiert erkannt werden. Dabei ergeben sich viele Synergien und Optimierungspotenziale in Bezug auf Ihre Bestandsprozesse. Da Flottenbetreiber für die Verkehrstüchtigkeit ihrer Flotten verantwortlich sind, stellt der Reifenscanner ein wichtiges Hilfsmittel dar. Alternativ könnte auch der Quick-Check SMALL eingesetzt werden. Dachbilder können beim SMALL Scanner mit der TwoTronic APP manuell zum Scan hinzugefügt werden.</t>
  </si>
  <si>
    <t xml:space="preserve">Annual Business Case </t>
  </si>
  <si>
    <t>Armortisation in Jahren</t>
  </si>
  <si>
    <t>Business Case</t>
  </si>
  <si>
    <t>ROI</t>
  </si>
  <si>
    <t>Real Figure</t>
  </si>
  <si>
    <t>annual</t>
  </si>
  <si>
    <t>Cost</t>
  </si>
  <si>
    <t>Annual</t>
  </si>
  <si>
    <t>abhängig von der Betriebsgröße (&gt; 180.000 € per year)</t>
  </si>
  <si>
    <t>abhängig von der Betriebsgröße (&gt; 90.000 € per year)</t>
  </si>
  <si>
    <t>abhängig von der Betriebsgröße (&gt; 60.000 € per year)</t>
  </si>
  <si>
    <t>abhängig von der Betriebsgröße (&gt; 100.000 € per year)</t>
  </si>
  <si>
    <t>abhängig von der Anzahl Vermietungen (&gt; 100.000 € per year)</t>
  </si>
  <si>
    <t>abhängig von der Flottengröße (&gt; 50.000 € per year)</t>
  </si>
  <si>
    <t>VAN (&gt;2m höhe)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</si>
</sst>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_-* #,##0.00\ [$€-407]_-;\-* #,##0.00\ [$€-407]_-;_-* &quot;-&quot;??\ [$€-407]_-;_-@_-"/>
  </numFmts>
  <fonts count="8" x14ac:knownFonts="1">
    <font>
      <sz val="12"/>
      <color theme="1"/>
      <name val="Aptos Narrow"/>
      <family val="2"/>
      <scheme val="minor"/>
    </font>
    <font>
      <b/>
      <sz val="12"/>
      <color theme="1"/>
      <name val="Aptos Narrow"/>
      <scheme val="minor"/>
    </font>
    <font>
      <b/>
      <sz val="16"/>
      <color theme="1"/>
      <name val="Aptos Narrow"/>
      <scheme val="minor"/>
    </font>
    <font>
      <b/>
      <sz val="12"/>
      <color theme="0"/>
      <name val="Aptos Narrow"/>
      <scheme val="minor"/>
    </font>
    <font>
      <sz val="12"/>
      <color theme="1"/>
      <name val="Aptos Narrow"/>
      <scheme val="minor"/>
    </font>
    <font>
      <sz val="12"/>
      <color theme="1"/>
      <name val="Aptos Narrow"/>
      <family val="2"/>
      <scheme val="minor"/>
    </font>
    <font>
      <sz val="12"/>
      <color rgb="FF000000"/>
      <name val="Aptos Narrow"/>
      <family val="2"/>
      <scheme val="minor"/>
    </font>
    <font>
      <sz val="12"/>
      <color theme="0"/>
      <name val="Aptos Narrow"/>
      <family val="2"/>
      <scheme val="minor"/>
    </font>
  </fonts>
  <fills count="3">
    <fill>
      <patternFill patternType="none"/>
    </fill>
    <fill>
      <patternFill patternType="gray125"/>
    </fill>
    <fill>
      <patternFill patternType="solid">
        <fgColor theme="8"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5" fillId="0" borderId="0" applyFont="0" applyFill="0" applyBorder="0" applyAlignment="0" applyProtection="0"/>
  </cellStyleXfs>
  <cellXfs count="15">
    <xf numFmtId="0" fontId="0" fillId="0" borderId="0" xfId="0"/>
    <xf numFmtId="0" fontId="0" fillId="0" borderId="0" xfId="0" applyAlignment="1">
      <alignment vertical="top"/>
    </xf>
    <xf numFmtId="0" fontId="0" fillId="0" borderId="0" xfId="0" applyAlignment="1">
      <alignment vertical="top" wrapText="1"/>
    </xf>
    <xf numFmtId="0" fontId="1" fillId="0" borderId="0" xfId="0" applyFont="1"/>
    <xf numFmtId="0" fontId="2" fillId="0" borderId="0" xfId="0" applyFont="1" applyAlignment="1">
      <alignment vertical="top"/>
    </xf>
    <xf numFmtId="0" fontId="3" fillId="2" borderId="1" xfId="0" applyFont="1" applyFill="1" applyBorder="1" applyProtection="1">
      <protection locked="0"/>
    </xf>
    <xf numFmtId="0" fontId="4" fillId="0" borderId="0" xfId="0" applyFont="1"/>
    <xf numFmtId="164" fontId="1" fillId="0" borderId="0" xfId="0" applyNumberFormat="1" applyFont="1" applyAlignment="1">
      <alignment horizontal="left"/>
    </xf>
    <xf numFmtId="2" fontId="1" fillId="0" borderId="0" xfId="1" applyNumberFormat="1" applyFont="1"/>
    <xf numFmtId="164" fontId="0" fillId="0" borderId="0" xfId="0" applyNumberFormat="1"/>
    <xf numFmtId="0" fontId="6" fillId="0" borderId="0" xfId="0" applyFont="1"/>
    <xf numFmtId="165" fontId="0" fillId="0" borderId="0" xfId="0" applyNumberFormat="1" applyAlignment="1">
      <alignment vertical="top"/>
    </xf>
    <xf numFmtId="0" fontId="7" fillId="0" borderId="0" xfId="0" applyFont="1"/>
    <xf numFmtId="0" fontId="0" fillId="0" borderId="0" xfId="0" applyAlignment="1">
      <alignment vertical="top" wrapText="1"/>
    </xf>
    <xf numFmtId="0" fontId="0" fillId="0" borderId="0" xfId="0" applyFont="1"/>
  </cellXfs>
  <cellStyles count="2">
    <cellStyle name="Prozent" xfId="1" builtinId="5"/>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2336800</xdr:colOff>
      <xdr:row>1</xdr:row>
      <xdr:rowOff>63500</xdr:rowOff>
    </xdr:from>
    <xdr:to>
      <xdr:col>3</xdr:col>
      <xdr:colOff>0</xdr:colOff>
      <xdr:row>1</xdr:row>
      <xdr:rowOff>448879</xdr:rowOff>
    </xdr:to>
    <xdr:pic>
      <xdr:nvPicPr>
        <xdr:cNvPr id="3" name="Grafik 2">
          <a:extLst>
            <a:ext uri="{FF2B5EF4-FFF2-40B4-BE49-F238E27FC236}">
              <a16:creationId xmlns:a16="http://schemas.microsoft.com/office/drawing/2014/main" id="{3679CC8B-C294-94CE-9A0A-7D5FC6BA5759}"/>
            </a:ext>
          </a:extLst>
        </xdr:cNvPr>
        <xdr:cNvPicPr>
          <a:picLocks noChangeAspect="1"/>
        </xdr:cNvPicPr>
      </xdr:nvPicPr>
      <xdr:blipFill>
        <a:blip xmlns:r="http://schemas.openxmlformats.org/officeDocument/2006/relationships" r:embed="rId1"/>
        <a:stretch>
          <a:fillRect/>
        </a:stretch>
      </xdr:blipFill>
      <xdr:spPr>
        <a:xfrm>
          <a:off x="8039100" y="266700"/>
          <a:ext cx="2235200" cy="385379"/>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6790C-A700-8541-8BF4-6097F52D5790}">
  <dimension ref="B2:D20"/>
  <sheetViews>
    <sheetView showGridLines="0" tabSelected="1" workbookViewId="0">
      <selection activeCell="C5" sqref="C5"/>
    </sheetView>
  </sheetViews>
  <sheetFormatPr baseColWidth="10" defaultRowHeight="16" x14ac:dyDescent="0.2"/>
  <cols>
    <col min="2" max="2" width="64" bestFit="1" customWidth="1"/>
    <col min="3" max="3" width="60" customWidth="1"/>
    <col min="4" max="4" width="32.5" customWidth="1"/>
  </cols>
  <sheetData>
    <row r="2" spans="2:4" ht="53" customHeight="1" x14ac:dyDescent="0.2">
      <c r="B2" s="4" t="s">
        <v>43</v>
      </c>
    </row>
    <row r="3" spans="2:4" x14ac:dyDescent="0.2">
      <c r="C3" t="s">
        <v>44</v>
      </c>
    </row>
    <row r="4" spans="2:4" ht="8" customHeight="1" x14ac:dyDescent="0.2">
      <c r="D4" s="12"/>
    </row>
    <row r="5" spans="2:4" x14ac:dyDescent="0.2">
      <c r="B5" t="s">
        <v>20</v>
      </c>
      <c r="C5" s="5" t="s">
        <v>22</v>
      </c>
      <c r="D5" s="12">
        <f>VLOOKUP(C5,Data!C:D,2,FALSE)</f>
        <v>30000</v>
      </c>
    </row>
    <row r="6" spans="2:4" x14ac:dyDescent="0.2">
      <c r="B6" t="s">
        <v>24</v>
      </c>
      <c r="C6" s="5" t="s">
        <v>69</v>
      </c>
      <c r="D6" s="12">
        <f>VLOOKUP(C6,Data!A:B,2,FALSE)</f>
        <v>2100</v>
      </c>
    </row>
    <row r="7" spans="2:4" x14ac:dyDescent="0.2">
      <c r="D7" s="12">
        <f>D5+D6</f>
        <v>32100</v>
      </c>
    </row>
    <row r="8" spans="2:4" x14ac:dyDescent="0.2">
      <c r="D8" s="12"/>
    </row>
    <row r="9" spans="2:4" x14ac:dyDescent="0.2">
      <c r="B9" s="6" t="s">
        <v>46</v>
      </c>
      <c r="C9" s="3" t="str">
        <f>VLOOKUP(D7,Data!F:U,2,FALSE)</f>
        <v>Quick-Check SMALL</v>
      </c>
      <c r="D9" s="12"/>
    </row>
    <row r="10" spans="2:4" x14ac:dyDescent="0.2">
      <c r="B10" s="6" t="s">
        <v>47</v>
      </c>
      <c r="C10" s="3" t="str">
        <f>VLOOKUP(D7,Data!F:U,3,FALSE)</f>
        <v>Quick-Check VAN</v>
      </c>
      <c r="D10" s="12"/>
    </row>
    <row r="11" spans="2:4" x14ac:dyDescent="0.2">
      <c r="B11" s="6" t="s">
        <v>45</v>
      </c>
      <c r="C11" s="3" t="str">
        <f>IF(VLOOKUP(D7,Data!F:U,4,FALSE)="","",VLOOKUP(D7,Data!F:U,4,FALSE))</f>
        <v>Reifen- und Unterbodenscanner</v>
      </c>
      <c r="D11" s="12"/>
    </row>
    <row r="12" spans="2:4" x14ac:dyDescent="0.2">
      <c r="B12" s="6"/>
      <c r="D12" s="12">
        <f>VLOOKUP(D7,Data!F:K,5,FALSE)</f>
        <v>140000</v>
      </c>
    </row>
    <row r="13" spans="2:4" x14ac:dyDescent="0.2">
      <c r="B13" s="6" t="s">
        <v>34</v>
      </c>
      <c r="C13" s="3" t="str">
        <f>VLOOKUP(D7,Data!F:U,7,FALSE)</f>
        <v>Gefahrenübergang, Prozesskostenreduktion, Gutachten, Cross-Selling</v>
      </c>
      <c r="D13" s="12">
        <f>VLOOKUP(C5,dropdowns!A:F,5,FALSE)</f>
        <v>90000</v>
      </c>
    </row>
    <row r="14" spans="2:4" x14ac:dyDescent="0.2">
      <c r="D14" s="12">
        <f>VLOOKUP(C5,dropdowns!A:F,6,FALSE)</f>
        <v>8000</v>
      </c>
    </row>
    <row r="15" spans="2:4" x14ac:dyDescent="0.2">
      <c r="B15" s="6" t="s">
        <v>55</v>
      </c>
      <c r="C15" s="7" t="str">
        <f>VLOOKUP(C5,dropdowns!A:E,3,FALSE)</f>
        <v>abhängig von der Betriebsgröße (&gt; 90.000 € per year)</v>
      </c>
      <c r="D15" s="14"/>
    </row>
    <row r="16" spans="2:4" x14ac:dyDescent="0.2">
      <c r="B16" s="6" t="s">
        <v>56</v>
      </c>
      <c r="C16" s="8" t="str">
        <f>"about "&amp;ROUND(D12/(D13-D14),1)&amp;" year(s)"</f>
        <v>about 1.7 year(s)</v>
      </c>
    </row>
    <row r="17" spans="2:4" x14ac:dyDescent="0.2">
      <c r="B17" s="6"/>
      <c r="C17" s="8"/>
    </row>
    <row r="18" spans="2:4" x14ac:dyDescent="0.2">
      <c r="B18" t="s">
        <v>42</v>
      </c>
      <c r="C18" s="8"/>
    </row>
    <row r="20" spans="2:4" ht="160" customHeight="1" x14ac:dyDescent="0.2">
      <c r="B20" s="13" t="str">
        <f>VLOOKUP(D7,Data!F:U,8,FALSE)</f>
        <v xml:space="preserve">Mit dem Quick-Check SMALL können Sie viele Prozesse in Ihrem Autohaus optimieren, Kosten senken und die Kundenzufriedenheit steigern. Außerdem legen Sie den Grundstein, um Zusatzverkäufe im Service in den Bereichen Reifenverkauf und Felgenreparatur zu generieren. Mit dem Unterbodenmodul können Sie sich in vielen Fällen den Gang zur Hebebühne sparen – Sie erkennen Beschädigungen – vor allem auch an Hochvolt-Batterien von Elektrofahrzeugen – sehr schnell. Alternativ können Sie auch den Quick-Check VAN einsetzen. Nachteil ist vor allem der höhere Preis. Vorteil wiederum ist, dass die Dächer der Fahrzeuge bis zu einer Höhe von 2,80m automatisch mit dokumentiert werden. </v>
      </c>
      <c r="C20" s="13"/>
      <c r="D20" s="2"/>
    </row>
  </sheetData>
  <sheetProtection algorithmName="SHA-512" hashValue="w955Am/mhnRyc9A7E7Y8mgwhNiCRulTG0H9bUCdjAhZ0h2ytdHevsWP6NBjvJIS+2WLlYw8IMoYqpcrgQjsPaw==" saltValue="Ir8v3Ub6Xc9Kx/b/g5Y/oQ==" spinCount="100000" sheet="1" objects="1" scenarios="1" selectLockedCells="1"/>
  <mergeCells count="1">
    <mergeCell ref="B20:C20"/>
  </mergeCells>
  <pageMargins left="0.7" right="0.7" top="0.78740157499999996" bottom="0.78740157499999996"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888A8453-B085-FA4A-9B0B-5BEE6C062226}">
          <x14:formula1>
            <xm:f>dropdowns!$A$2:$A$8</xm:f>
          </x14:formula1>
          <xm:sqref>C5</xm:sqref>
        </x14:dataValidation>
        <x14:dataValidation type="list" allowBlank="1" showInputMessage="1" showErrorMessage="1" xr:uid="{06C129B8-6D27-134A-AC36-0F1697FBD78D}">
          <x14:formula1>
            <xm:f>dropdowns!$B$2:$B$5</xm:f>
          </x14:formula1>
          <xm:sqref>C6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21DEC-A350-1A4D-A6DA-82BADED9D29F}">
  <dimension ref="A1:F8"/>
  <sheetViews>
    <sheetView workbookViewId="0">
      <selection activeCell="B5" sqref="B5"/>
    </sheetView>
  </sheetViews>
  <sheetFormatPr baseColWidth="10" defaultRowHeight="16" x14ac:dyDescent="0.2"/>
  <cols>
    <col min="1" max="1" width="43.83203125" bestFit="1" customWidth="1"/>
    <col min="2" max="2" width="14" bestFit="1" customWidth="1"/>
    <col min="3" max="3" width="50.83203125" bestFit="1" customWidth="1"/>
  </cols>
  <sheetData>
    <row r="1" spans="1:6" x14ac:dyDescent="0.2">
      <c r="A1" t="s">
        <v>21</v>
      </c>
      <c r="C1" t="s">
        <v>57</v>
      </c>
      <c r="D1" t="s">
        <v>58</v>
      </c>
      <c r="E1" t="s">
        <v>59</v>
      </c>
      <c r="F1" t="s">
        <v>60</v>
      </c>
    </row>
    <row r="3" spans="1:6" x14ac:dyDescent="0.2">
      <c r="A3" t="s">
        <v>49</v>
      </c>
      <c r="B3" t="s">
        <v>2</v>
      </c>
      <c r="C3" t="s">
        <v>63</v>
      </c>
      <c r="E3">
        <v>180000</v>
      </c>
      <c r="F3">
        <v>8000</v>
      </c>
    </row>
    <row r="4" spans="1:6" x14ac:dyDescent="0.2">
      <c r="A4" t="s">
        <v>22</v>
      </c>
      <c r="B4" t="s">
        <v>69</v>
      </c>
      <c r="C4" s="9" t="s">
        <v>64</v>
      </c>
      <c r="E4">
        <v>90000</v>
      </c>
      <c r="F4">
        <v>8000</v>
      </c>
    </row>
    <row r="5" spans="1:6" x14ac:dyDescent="0.2">
      <c r="A5" t="s">
        <v>23</v>
      </c>
      <c r="B5" t="s">
        <v>4</v>
      </c>
      <c r="C5" s="10" t="s">
        <v>65</v>
      </c>
      <c r="E5">
        <v>60000</v>
      </c>
      <c r="F5">
        <v>8000</v>
      </c>
    </row>
    <row r="6" spans="1:6" x14ac:dyDescent="0.2">
      <c r="A6" t="s">
        <v>5</v>
      </c>
      <c r="C6" t="s">
        <v>66</v>
      </c>
      <c r="E6">
        <v>100000</v>
      </c>
      <c r="F6">
        <v>8000</v>
      </c>
    </row>
    <row r="7" spans="1:6" x14ac:dyDescent="0.2">
      <c r="A7" t="s">
        <v>6</v>
      </c>
      <c r="C7" t="s">
        <v>67</v>
      </c>
      <c r="E7">
        <v>100000</v>
      </c>
      <c r="F7">
        <v>8000</v>
      </c>
    </row>
    <row r="8" spans="1:6" x14ac:dyDescent="0.2">
      <c r="A8" t="s">
        <v>7</v>
      </c>
      <c r="C8" t="s">
        <v>68</v>
      </c>
      <c r="E8">
        <v>50000</v>
      </c>
      <c r="F8">
        <v>8000</v>
      </c>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D9DE5-8DB1-134F-BFB0-4CDA6D2A0D3B}">
  <dimension ref="A1:Y159"/>
  <sheetViews>
    <sheetView topLeftCell="A5" zoomScale="84" zoomScaleNormal="84" workbookViewId="0">
      <selection activeCell="A8" sqref="A8"/>
    </sheetView>
  </sheetViews>
  <sheetFormatPr baseColWidth="10" defaultColWidth="68.83203125" defaultRowHeight="16" x14ac:dyDescent="0.2"/>
  <cols>
    <col min="1" max="2" width="10.83203125" style="1" customWidth="1"/>
    <col min="3" max="3" width="27.33203125" style="1" customWidth="1"/>
    <col min="4" max="4" width="16.5" style="1" customWidth="1"/>
    <col min="5" max="5" width="25.5" style="1" customWidth="1"/>
    <col min="6" max="6" width="14.33203125" style="1" customWidth="1"/>
    <col min="7" max="7" width="25.33203125" style="1" customWidth="1"/>
    <col min="8" max="8" width="26.83203125" style="1" customWidth="1"/>
    <col min="9" max="9" width="28.5" style="1" customWidth="1"/>
    <col min="10" max="11" width="28.5" style="11" customWidth="1"/>
    <col min="12" max="12" width="29" style="1" customWidth="1"/>
    <col min="13" max="13" width="101.33203125" style="2" customWidth="1"/>
    <col min="14" max="16384" width="68.83203125" style="1"/>
  </cols>
  <sheetData>
    <row r="1" spans="1:25" ht="17" x14ac:dyDescent="0.2">
      <c r="G1" s="1" t="s">
        <v>27</v>
      </c>
      <c r="H1" s="1" t="s">
        <v>28</v>
      </c>
      <c r="I1" s="1" t="s">
        <v>30</v>
      </c>
      <c r="J1" s="11" t="s">
        <v>61</v>
      </c>
      <c r="K1" s="11" t="s">
        <v>62</v>
      </c>
      <c r="L1" s="1" t="s">
        <v>35</v>
      </c>
      <c r="M1" s="2" t="s">
        <v>29</v>
      </c>
      <c r="N1" s="1" t="s">
        <v>19</v>
      </c>
      <c r="O1" s="1" t="s">
        <v>15</v>
      </c>
      <c r="P1" s="1" t="s">
        <v>16</v>
      </c>
      <c r="Q1" s="1" t="s">
        <v>3</v>
      </c>
      <c r="R1" s="1" t="s">
        <v>17</v>
      </c>
      <c r="S1" s="1" t="s">
        <v>18</v>
      </c>
      <c r="T1" s="1" t="s">
        <v>26</v>
      </c>
      <c r="U1" s="1" t="s">
        <v>25</v>
      </c>
    </row>
    <row r="2" spans="1:25" ht="100" customHeight="1" x14ac:dyDescent="0.2">
      <c r="A2" s="1" t="str">
        <f>dropdowns!$B$3</f>
        <v>PKW</v>
      </c>
      <c r="B2" s="1">
        <v>2000</v>
      </c>
      <c r="C2" s="1" t="str">
        <f>dropdowns!$A$3</f>
        <v>Autohändler (großer Standort)</v>
      </c>
      <c r="D2" s="1">
        <v>20000</v>
      </c>
      <c r="E2" s="1" t="str">
        <f>A2&amp;C2</f>
        <v>PKWAutohändler (großer Standort)</v>
      </c>
      <c r="F2" s="1">
        <f>B2+D2</f>
        <v>22000</v>
      </c>
      <c r="G2" s="1" t="s">
        <v>9</v>
      </c>
      <c r="H2" s="1" t="s">
        <v>8</v>
      </c>
      <c r="I2" s="1" t="s">
        <v>31</v>
      </c>
      <c r="J2" s="11">
        <v>150000</v>
      </c>
      <c r="K2" s="11">
        <v>8000</v>
      </c>
      <c r="L2" s="1" t="str">
        <f>V2&amp;", "&amp;W2&amp;", "&amp;X2&amp;", "&amp;Y2</f>
        <v>Gefahrenübergang, Prozesskostenreduktion, Gutachten, Cross-Selling</v>
      </c>
      <c r="M2" s="2" t="s">
        <v>37</v>
      </c>
      <c r="N2" s="1">
        <v>4</v>
      </c>
      <c r="O2" s="1">
        <v>2</v>
      </c>
      <c r="P2" s="1">
        <v>1</v>
      </c>
      <c r="Q2" s="1">
        <v>5</v>
      </c>
      <c r="R2" s="1">
        <v>6</v>
      </c>
      <c r="S2" s="1">
        <v>3</v>
      </c>
      <c r="T2" s="1">
        <v>1</v>
      </c>
      <c r="U2" s="1">
        <v>1</v>
      </c>
      <c r="V2" s="1" t="s">
        <v>0</v>
      </c>
      <c r="W2" s="1" t="s">
        <v>36</v>
      </c>
      <c r="X2" s="1" t="s">
        <v>14</v>
      </c>
      <c r="Y2" s="1" t="s">
        <v>1</v>
      </c>
    </row>
    <row r="3" spans="1:25" ht="100" customHeight="1" x14ac:dyDescent="0.2">
      <c r="A3" s="1" t="str">
        <f>dropdowns!$B$3</f>
        <v>PKW</v>
      </c>
      <c r="B3" s="1">
        <v>2000</v>
      </c>
      <c r="C3" s="1" t="str">
        <f>dropdowns!$A$4</f>
        <v>Autohändler (kleiner Standort)</v>
      </c>
      <c r="D3" s="1">
        <v>30000</v>
      </c>
      <c r="E3" s="1" t="str">
        <f t="shared" ref="E3:E19" si="0">A3&amp;C3</f>
        <v>PKWAutohändler (kleiner Standort)</v>
      </c>
      <c r="F3" s="1">
        <f t="shared" ref="F3:F19" si="1">B3+D3</f>
        <v>32000</v>
      </c>
      <c r="G3" s="1" t="s">
        <v>8</v>
      </c>
      <c r="H3" s="1" t="s">
        <v>12</v>
      </c>
      <c r="I3" s="1" t="s">
        <v>31</v>
      </c>
      <c r="J3" s="11">
        <v>140000</v>
      </c>
      <c r="K3" s="11">
        <v>8000</v>
      </c>
      <c r="L3" s="1" t="str">
        <f>V3&amp;", "&amp;W3&amp;", "&amp;X3&amp;", "&amp;Y3</f>
        <v>Gefahrenübergang, Prozesskostenreduktion, Gutachten, Cross-Selling</v>
      </c>
      <c r="M3" s="2" t="s">
        <v>38</v>
      </c>
      <c r="N3" s="1">
        <v>2</v>
      </c>
      <c r="O3" s="1">
        <v>1</v>
      </c>
      <c r="P3" s="1">
        <v>3</v>
      </c>
      <c r="Q3" s="1">
        <v>5</v>
      </c>
      <c r="R3" s="1">
        <v>6</v>
      </c>
      <c r="S3" s="1">
        <v>4</v>
      </c>
      <c r="T3" s="1">
        <v>1</v>
      </c>
      <c r="U3" s="1">
        <v>1</v>
      </c>
      <c r="V3" s="1" t="s">
        <v>0</v>
      </c>
      <c r="W3" s="1" t="s">
        <v>36</v>
      </c>
      <c r="X3" s="1" t="s">
        <v>14</v>
      </c>
      <c r="Y3" s="1" t="s">
        <v>1</v>
      </c>
    </row>
    <row r="4" spans="1:25" ht="100" customHeight="1" x14ac:dyDescent="0.2">
      <c r="A4" s="1" t="str">
        <f>dropdowns!$B$3</f>
        <v>PKW</v>
      </c>
      <c r="B4" s="1">
        <v>2000</v>
      </c>
      <c r="C4" s="1" t="str">
        <f>dropdowns!$A$5</f>
        <v xml:space="preserve">KFZ-Servicebetrieb </v>
      </c>
      <c r="D4" s="1">
        <v>40000</v>
      </c>
      <c r="E4" s="1" t="str">
        <f t="shared" si="0"/>
        <v xml:space="preserve">PKWKFZ-Servicebetrieb </v>
      </c>
      <c r="F4" s="1">
        <f t="shared" si="1"/>
        <v>42000</v>
      </c>
      <c r="G4" s="1" t="s">
        <v>12</v>
      </c>
      <c r="H4" s="1" t="s">
        <v>8</v>
      </c>
      <c r="I4" s="1" t="s">
        <v>31</v>
      </c>
      <c r="J4" s="11">
        <v>100000</v>
      </c>
      <c r="K4" s="11">
        <v>8000</v>
      </c>
      <c r="L4" s="1" t="str">
        <f>V4&amp;", "&amp;W4&amp;", "&amp;X4&amp;", "&amp;Y4</f>
        <v>Gefahrenübergang, Prozesskostenreduktion, Gutachten, Cross-Selling</v>
      </c>
      <c r="M4" s="2" t="s">
        <v>39</v>
      </c>
      <c r="N4" s="1">
        <v>1</v>
      </c>
      <c r="O4" s="1">
        <v>2</v>
      </c>
      <c r="P4" s="1">
        <v>3</v>
      </c>
      <c r="Q4" s="1">
        <v>5</v>
      </c>
      <c r="R4" s="1">
        <v>6</v>
      </c>
      <c r="S4" s="1">
        <v>4</v>
      </c>
      <c r="T4" s="1">
        <v>1</v>
      </c>
      <c r="U4" s="1">
        <v>1</v>
      </c>
      <c r="V4" s="1" t="s">
        <v>0</v>
      </c>
      <c r="W4" s="1" t="s">
        <v>36</v>
      </c>
      <c r="X4" s="1" t="s">
        <v>14</v>
      </c>
      <c r="Y4" s="1" t="s">
        <v>1</v>
      </c>
    </row>
    <row r="5" spans="1:25" ht="100" customHeight="1" x14ac:dyDescent="0.2">
      <c r="A5" s="1" t="str">
        <f>dropdowns!$B$3</f>
        <v>PKW</v>
      </c>
      <c r="B5" s="1">
        <v>2000</v>
      </c>
      <c r="C5" s="1" t="str">
        <f>dropdowns!$A$6</f>
        <v>Logistikunternehmen</v>
      </c>
      <c r="D5" s="1">
        <v>50000</v>
      </c>
      <c r="E5" s="1" t="str">
        <f t="shared" si="0"/>
        <v>PKWLogistikunternehmen</v>
      </c>
      <c r="F5" s="1">
        <f t="shared" si="1"/>
        <v>52000</v>
      </c>
      <c r="G5" s="1" t="s">
        <v>13</v>
      </c>
      <c r="H5" s="1" t="s">
        <v>9</v>
      </c>
      <c r="I5" s="1" t="s">
        <v>32</v>
      </c>
      <c r="J5" s="11">
        <v>130000</v>
      </c>
      <c r="K5" s="11">
        <v>8000</v>
      </c>
      <c r="L5" s="1" t="str">
        <f>V5&amp;", "&amp;W5&amp;", "&amp;X5&amp;""</f>
        <v>Gefahrenübergang, Prozesskostenreduktion, Gutachten</v>
      </c>
      <c r="M5" s="2" t="s">
        <v>52</v>
      </c>
      <c r="N5" s="1">
        <v>6</v>
      </c>
      <c r="O5" s="1">
        <v>3</v>
      </c>
      <c r="P5" s="1">
        <v>2</v>
      </c>
      <c r="Q5" s="1">
        <v>4</v>
      </c>
      <c r="R5" s="1">
        <v>5</v>
      </c>
      <c r="S5" s="1">
        <v>1</v>
      </c>
      <c r="U5" s="1">
        <v>1</v>
      </c>
      <c r="V5" s="1" t="s">
        <v>0</v>
      </c>
      <c r="W5" s="1" t="s">
        <v>36</v>
      </c>
      <c r="X5" s="1" t="s">
        <v>14</v>
      </c>
      <c r="Y5" s="1" t="s">
        <v>1</v>
      </c>
    </row>
    <row r="6" spans="1:25" ht="100" customHeight="1" x14ac:dyDescent="0.2">
      <c r="A6" s="1" t="str">
        <f>dropdowns!$B$3</f>
        <v>PKW</v>
      </c>
      <c r="B6" s="1">
        <v>2000</v>
      </c>
      <c r="C6" s="1" t="str">
        <f>dropdowns!$A$7</f>
        <v>Vermietung</v>
      </c>
      <c r="D6" s="1">
        <v>60000</v>
      </c>
      <c r="E6" s="1" t="str">
        <f t="shared" si="0"/>
        <v>PKWVermietung</v>
      </c>
      <c r="F6" s="1">
        <f t="shared" si="1"/>
        <v>62000</v>
      </c>
      <c r="G6" s="1" t="s">
        <v>13</v>
      </c>
      <c r="H6" s="1" t="s">
        <v>9</v>
      </c>
      <c r="I6" s="1" t="s">
        <v>32</v>
      </c>
      <c r="J6" s="11">
        <v>130000</v>
      </c>
      <c r="K6" s="11">
        <v>8000</v>
      </c>
      <c r="L6" s="1" t="str">
        <f>V6&amp;", "&amp;W6&amp;""</f>
        <v>Gefahrenübergang, Prozesskostenreduktion</v>
      </c>
      <c r="M6" s="2" t="s">
        <v>51</v>
      </c>
      <c r="N6" s="1">
        <v>4</v>
      </c>
      <c r="O6" s="1">
        <v>3</v>
      </c>
      <c r="P6" s="1">
        <v>2</v>
      </c>
      <c r="Q6" s="1">
        <v>5</v>
      </c>
      <c r="R6" s="1">
        <v>6</v>
      </c>
      <c r="S6" s="1">
        <v>1</v>
      </c>
      <c r="V6" s="1" t="s">
        <v>0</v>
      </c>
      <c r="W6" s="1" t="s">
        <v>36</v>
      </c>
      <c r="X6" s="1" t="s">
        <v>14</v>
      </c>
      <c r="Y6" s="1" t="s">
        <v>1</v>
      </c>
    </row>
    <row r="7" spans="1:25" ht="100" customHeight="1" x14ac:dyDescent="0.2">
      <c r="A7" s="1" t="str">
        <f>dropdowns!$B$3</f>
        <v>PKW</v>
      </c>
      <c r="B7" s="1">
        <v>2000</v>
      </c>
      <c r="C7" s="1" t="str">
        <f>dropdowns!$A$8</f>
        <v>Flottenbetreiber</v>
      </c>
      <c r="D7" s="1">
        <v>70000</v>
      </c>
      <c r="E7" s="1" t="str">
        <f t="shared" si="0"/>
        <v>PKWFlottenbetreiber</v>
      </c>
      <c r="F7" s="1">
        <f t="shared" si="1"/>
        <v>72000</v>
      </c>
      <c r="G7" s="1" t="s">
        <v>8</v>
      </c>
      <c r="H7" s="1" t="s">
        <v>12</v>
      </c>
      <c r="I7" s="1" t="s">
        <v>26</v>
      </c>
      <c r="J7" s="11">
        <v>120000</v>
      </c>
      <c r="K7" s="11">
        <v>8000</v>
      </c>
      <c r="L7" s="1" t="str">
        <f>V7&amp;", "&amp;W7</f>
        <v>Gefahrenübergang, Prozesskostenreduktion</v>
      </c>
      <c r="M7" s="2" t="s">
        <v>50</v>
      </c>
      <c r="N7" s="1">
        <v>3</v>
      </c>
      <c r="O7" s="1">
        <v>1</v>
      </c>
      <c r="P7" s="1">
        <v>2</v>
      </c>
      <c r="Q7" s="1">
        <v>5</v>
      </c>
      <c r="R7" s="1">
        <v>6</v>
      </c>
      <c r="S7" s="1">
        <v>4</v>
      </c>
      <c r="V7" s="1" t="s">
        <v>0</v>
      </c>
      <c r="W7" s="1" t="s">
        <v>36</v>
      </c>
      <c r="X7" s="1" t="s">
        <v>14</v>
      </c>
      <c r="Y7" s="1" t="s">
        <v>1</v>
      </c>
    </row>
    <row r="8" spans="1:25" ht="100" customHeight="1" x14ac:dyDescent="0.2">
      <c r="A8" s="1" t="str">
        <f>dropdowns!B4</f>
        <v>VAN (&gt;2m höhe)</v>
      </c>
      <c r="B8" s="1">
        <v>2100</v>
      </c>
      <c r="C8" s="1" t="str">
        <f>dropdowns!$A$3</f>
        <v>Autohändler (großer Standort)</v>
      </c>
      <c r="D8" s="1">
        <v>20000</v>
      </c>
      <c r="E8" s="1" t="str">
        <f t="shared" si="0"/>
        <v>VAN (&gt;2m höhe)Autohändler (großer Standort)</v>
      </c>
      <c r="F8" s="1">
        <f t="shared" si="1"/>
        <v>22100</v>
      </c>
      <c r="G8" s="1" t="s">
        <v>10</v>
      </c>
      <c r="H8" s="1" t="s">
        <v>8</v>
      </c>
      <c r="I8" s="1" t="s">
        <v>31</v>
      </c>
      <c r="J8" s="11">
        <v>170000</v>
      </c>
      <c r="K8" s="11">
        <v>8000</v>
      </c>
      <c r="L8" s="1" t="str">
        <f>V8&amp;", "&amp;W8&amp;", "&amp;X8&amp;", "&amp;Y8</f>
        <v>Gefahrenübergang, Prozesskostenreduktion, Gutachten, Cross-Selling</v>
      </c>
      <c r="M8" s="2" t="s">
        <v>40</v>
      </c>
      <c r="N8" s="1">
        <v>3</v>
      </c>
      <c r="O8" s="1">
        <v>2</v>
      </c>
      <c r="P8" s="1">
        <v>4</v>
      </c>
      <c r="Q8" s="1">
        <v>1</v>
      </c>
      <c r="R8" s="1">
        <v>5</v>
      </c>
      <c r="S8" s="1">
        <v>6</v>
      </c>
      <c r="T8" s="1">
        <v>1</v>
      </c>
      <c r="U8" s="1">
        <v>1</v>
      </c>
      <c r="V8" s="1" t="s">
        <v>0</v>
      </c>
      <c r="W8" s="1" t="s">
        <v>36</v>
      </c>
      <c r="X8" s="1" t="s">
        <v>14</v>
      </c>
      <c r="Y8" s="1" t="s">
        <v>1</v>
      </c>
    </row>
    <row r="9" spans="1:25" ht="100" customHeight="1" x14ac:dyDescent="0.2">
      <c r="A9" s="1" t="str">
        <f>dropdowns!B4</f>
        <v>VAN (&gt;2m höhe)</v>
      </c>
      <c r="B9" s="1">
        <v>2100</v>
      </c>
      <c r="C9" s="1" t="str">
        <f>dropdowns!$A$4</f>
        <v>Autohändler (kleiner Standort)</v>
      </c>
      <c r="D9" s="1">
        <v>30000</v>
      </c>
      <c r="E9" s="1" t="str">
        <f t="shared" si="0"/>
        <v>VAN (&gt;2m höhe)Autohändler (kleiner Standort)</v>
      </c>
      <c r="F9" s="1">
        <f t="shared" si="1"/>
        <v>32100</v>
      </c>
      <c r="G9" s="1" t="s">
        <v>8</v>
      </c>
      <c r="H9" s="1" t="s">
        <v>10</v>
      </c>
      <c r="I9" s="1" t="s">
        <v>31</v>
      </c>
      <c r="J9" s="11">
        <v>140000</v>
      </c>
      <c r="K9" s="11">
        <v>8000</v>
      </c>
      <c r="L9" s="1" t="str">
        <f>V9&amp;", "&amp;W9&amp;", "&amp;X9&amp;", "&amp;Y9</f>
        <v>Gefahrenübergang, Prozesskostenreduktion, Gutachten, Cross-Selling</v>
      </c>
      <c r="M9" s="2" t="s">
        <v>53</v>
      </c>
      <c r="N9" s="1">
        <v>3</v>
      </c>
      <c r="O9" s="1">
        <v>2</v>
      </c>
      <c r="P9" s="1">
        <v>4</v>
      </c>
      <c r="Q9" s="1">
        <v>1</v>
      </c>
      <c r="R9" s="1">
        <v>5</v>
      </c>
      <c r="S9" s="1">
        <v>6</v>
      </c>
      <c r="T9" s="1">
        <v>1</v>
      </c>
      <c r="U9" s="1">
        <v>1</v>
      </c>
      <c r="V9" s="1" t="s">
        <v>0</v>
      </c>
      <c r="W9" s="1" t="s">
        <v>36</v>
      </c>
      <c r="X9" s="1" t="s">
        <v>14</v>
      </c>
      <c r="Y9" s="1" t="s">
        <v>1</v>
      </c>
    </row>
    <row r="10" spans="1:25" ht="126" customHeight="1" x14ac:dyDescent="0.2">
      <c r="A10" s="1" t="str">
        <f>dropdowns!B4</f>
        <v>VAN (&gt;2m höhe)</v>
      </c>
      <c r="B10" s="1">
        <v>2100</v>
      </c>
      <c r="C10" s="1" t="str">
        <f>dropdowns!$A$5</f>
        <v xml:space="preserve">KFZ-Servicebetrieb </v>
      </c>
      <c r="D10" s="1">
        <v>40000</v>
      </c>
      <c r="E10" s="1" t="str">
        <f t="shared" si="0"/>
        <v xml:space="preserve">VAN (&gt;2m höhe)KFZ-Servicebetrieb </v>
      </c>
      <c r="F10" s="1">
        <f t="shared" si="1"/>
        <v>42100</v>
      </c>
      <c r="G10" s="1" t="s">
        <v>12</v>
      </c>
      <c r="H10" s="1" t="s">
        <v>8</v>
      </c>
      <c r="I10" s="1" t="s">
        <v>31</v>
      </c>
      <c r="J10" s="11">
        <v>100000</v>
      </c>
      <c r="K10" s="11">
        <v>8000</v>
      </c>
      <c r="L10" s="1" t="str">
        <f>V10&amp;", "&amp;W10&amp;", "&amp;X10&amp;", "&amp;Y10</f>
        <v>Gefahrenübergang, Prozesskostenreduktion, Gutachten, Cross-Selling</v>
      </c>
      <c r="M10" s="2" t="s">
        <v>39</v>
      </c>
      <c r="N10" s="1">
        <v>3</v>
      </c>
      <c r="O10" s="1">
        <v>2</v>
      </c>
      <c r="P10" s="1">
        <v>4</v>
      </c>
      <c r="Q10" s="1">
        <v>1</v>
      </c>
      <c r="R10" s="1">
        <v>5</v>
      </c>
      <c r="S10" s="1">
        <v>6</v>
      </c>
      <c r="T10" s="1">
        <v>1</v>
      </c>
      <c r="U10" s="1">
        <v>1</v>
      </c>
      <c r="V10" s="1" t="s">
        <v>0</v>
      </c>
      <c r="W10" s="1" t="s">
        <v>36</v>
      </c>
      <c r="X10" s="1" t="s">
        <v>14</v>
      </c>
      <c r="Y10" s="1" t="s">
        <v>1</v>
      </c>
    </row>
    <row r="11" spans="1:25" ht="100" customHeight="1" x14ac:dyDescent="0.2">
      <c r="A11" s="1" t="str">
        <f>dropdowns!B4</f>
        <v>VAN (&gt;2m höhe)</v>
      </c>
      <c r="B11" s="1">
        <v>2100</v>
      </c>
      <c r="C11" s="1" t="str">
        <f>dropdowns!$A$6</f>
        <v>Logistikunternehmen</v>
      </c>
      <c r="D11" s="1">
        <v>50000</v>
      </c>
      <c r="E11" s="1" t="str">
        <f t="shared" si="0"/>
        <v>VAN (&gt;2m höhe)Logistikunternehmen</v>
      </c>
      <c r="F11" s="1">
        <f t="shared" si="1"/>
        <v>52100</v>
      </c>
      <c r="G11" s="1" t="s">
        <v>10</v>
      </c>
      <c r="H11" s="1" t="s">
        <v>8</v>
      </c>
      <c r="I11" s="1" t="s">
        <v>32</v>
      </c>
      <c r="J11" s="11">
        <v>150000</v>
      </c>
      <c r="K11" s="11">
        <v>8000</v>
      </c>
      <c r="L11" s="1" t="str">
        <f>V11&amp;", "&amp;W11&amp;", "&amp;X11&amp;""</f>
        <v>Gefahrenübergang, Prozesskostenreduktion, Gutachten</v>
      </c>
      <c r="M11" s="2" t="s">
        <v>52</v>
      </c>
      <c r="N11" s="1">
        <v>3</v>
      </c>
      <c r="O11" s="1">
        <v>2</v>
      </c>
      <c r="P11" s="1">
        <v>4</v>
      </c>
      <c r="Q11" s="1">
        <v>1</v>
      </c>
      <c r="R11" s="1">
        <v>5</v>
      </c>
      <c r="S11" s="1">
        <v>6</v>
      </c>
      <c r="U11" s="1">
        <v>1</v>
      </c>
      <c r="V11" s="1" t="s">
        <v>0</v>
      </c>
      <c r="W11" s="1" t="s">
        <v>36</v>
      </c>
      <c r="X11" s="1" t="s">
        <v>14</v>
      </c>
      <c r="Y11" s="1" t="s">
        <v>1</v>
      </c>
    </row>
    <row r="12" spans="1:25" ht="100" customHeight="1" x14ac:dyDescent="0.2">
      <c r="A12" s="1" t="str">
        <f>dropdowns!B4</f>
        <v>VAN (&gt;2m höhe)</v>
      </c>
      <c r="B12" s="1">
        <v>2100</v>
      </c>
      <c r="C12" s="1" t="str">
        <f>dropdowns!$A$7</f>
        <v>Vermietung</v>
      </c>
      <c r="D12" s="1">
        <v>60000</v>
      </c>
      <c r="E12" s="1" t="str">
        <f t="shared" si="0"/>
        <v>VAN (&gt;2m höhe)Vermietung</v>
      </c>
      <c r="F12" s="1">
        <f t="shared" si="1"/>
        <v>62100</v>
      </c>
      <c r="G12" s="1" t="s">
        <v>10</v>
      </c>
      <c r="H12" s="1" t="s">
        <v>8</v>
      </c>
      <c r="I12" s="1" t="s">
        <v>32</v>
      </c>
      <c r="J12" s="11">
        <v>150000</v>
      </c>
      <c r="K12" s="11">
        <v>8000</v>
      </c>
      <c r="L12" s="1" t="str">
        <f>V12&amp;", "&amp;W12&amp;""</f>
        <v>Gefahrenübergang, Prozesskostenreduktion</v>
      </c>
      <c r="M12" s="2" t="s">
        <v>48</v>
      </c>
      <c r="N12" s="1">
        <v>3</v>
      </c>
      <c r="O12" s="1">
        <v>2</v>
      </c>
      <c r="P12" s="1">
        <v>4</v>
      </c>
      <c r="Q12" s="1">
        <v>1</v>
      </c>
      <c r="R12" s="1">
        <v>5</v>
      </c>
      <c r="S12" s="1">
        <v>6</v>
      </c>
      <c r="V12" s="1" t="s">
        <v>0</v>
      </c>
      <c r="W12" s="1" t="s">
        <v>36</v>
      </c>
      <c r="X12" s="1" t="s">
        <v>14</v>
      </c>
      <c r="Y12" s="1" t="s">
        <v>1</v>
      </c>
    </row>
    <row r="13" spans="1:25" ht="100" customHeight="1" x14ac:dyDescent="0.2">
      <c r="A13" s="1" t="str">
        <f>dropdowns!B4</f>
        <v>VAN (&gt;2m höhe)</v>
      </c>
      <c r="B13" s="1">
        <v>2100</v>
      </c>
      <c r="C13" s="1" t="str">
        <f>dropdowns!$A$8</f>
        <v>Flottenbetreiber</v>
      </c>
      <c r="D13" s="1">
        <v>70000</v>
      </c>
      <c r="E13" s="1" t="str">
        <f t="shared" si="0"/>
        <v>VAN (&gt;2m höhe)Flottenbetreiber</v>
      </c>
      <c r="F13" s="1">
        <f t="shared" si="1"/>
        <v>72100</v>
      </c>
      <c r="G13" s="1" t="s">
        <v>10</v>
      </c>
      <c r="H13" s="1" t="s">
        <v>8</v>
      </c>
      <c r="I13" s="1" t="s">
        <v>26</v>
      </c>
      <c r="J13" s="11">
        <v>150000</v>
      </c>
      <c r="K13" s="11">
        <v>8000</v>
      </c>
      <c r="L13" s="1" t="str">
        <f>V13&amp;", "&amp;W13</f>
        <v>Gefahrenübergang, Prozesskostenreduktion</v>
      </c>
      <c r="M13" s="2" t="s">
        <v>54</v>
      </c>
      <c r="N13" s="1">
        <v>3</v>
      </c>
      <c r="O13" s="1">
        <v>2</v>
      </c>
      <c r="P13" s="1">
        <v>4</v>
      </c>
      <c r="Q13" s="1">
        <v>1</v>
      </c>
      <c r="R13" s="1">
        <v>5</v>
      </c>
      <c r="S13" s="1">
        <v>6</v>
      </c>
      <c r="V13" s="1" t="s">
        <v>0</v>
      </c>
      <c r="W13" s="1" t="s">
        <v>36</v>
      </c>
      <c r="X13" s="1" t="s">
        <v>14</v>
      </c>
      <c r="Y13" s="1" t="s">
        <v>1</v>
      </c>
    </row>
    <row r="14" spans="1:25" ht="100" customHeight="1" x14ac:dyDescent="0.2">
      <c r="A14" s="1" t="s">
        <v>4</v>
      </c>
      <c r="B14" s="1">
        <v>2200</v>
      </c>
      <c r="C14" s="1" t="str">
        <f>dropdowns!$A$3</f>
        <v>Autohändler (großer Standort)</v>
      </c>
      <c r="D14" s="1">
        <v>20000</v>
      </c>
      <c r="E14" s="1" t="str">
        <f t="shared" si="0"/>
        <v>TRUCKAutohändler (großer Standort)</v>
      </c>
      <c r="F14" s="1">
        <f t="shared" si="1"/>
        <v>22200</v>
      </c>
      <c r="G14" s="1" t="s">
        <v>11</v>
      </c>
      <c r="H14" s="1" t="s">
        <v>8</v>
      </c>
      <c r="I14" s="1" t="s">
        <v>33</v>
      </c>
      <c r="J14" s="11">
        <v>150000</v>
      </c>
      <c r="K14" s="11">
        <v>8000</v>
      </c>
      <c r="L14" s="1" t="str">
        <f>V14&amp;", "&amp;W14&amp;", "&amp;X14&amp;""</f>
        <v>Gefahrenübergang, Prozesskostenreduktion, Gutachten</v>
      </c>
      <c r="M14" s="2" t="s">
        <v>41</v>
      </c>
      <c r="N14" s="1">
        <v>5</v>
      </c>
      <c r="O14" s="1">
        <v>4</v>
      </c>
      <c r="P14" s="1">
        <v>3</v>
      </c>
      <c r="Q14" s="1">
        <v>2</v>
      </c>
      <c r="R14" s="1">
        <v>1</v>
      </c>
      <c r="S14" s="1">
        <v>6</v>
      </c>
      <c r="T14" s="1">
        <v>1</v>
      </c>
      <c r="V14" s="1" t="s">
        <v>0</v>
      </c>
      <c r="W14" s="1" t="s">
        <v>36</v>
      </c>
      <c r="X14" s="1" t="s">
        <v>14</v>
      </c>
      <c r="Y14" s="1" t="s">
        <v>1</v>
      </c>
    </row>
    <row r="15" spans="1:25" ht="100" customHeight="1" x14ac:dyDescent="0.2">
      <c r="A15" s="1" t="s">
        <v>4</v>
      </c>
      <c r="B15" s="1">
        <v>2200</v>
      </c>
      <c r="C15" s="1" t="str">
        <f>dropdowns!$A$4</f>
        <v>Autohändler (kleiner Standort)</v>
      </c>
      <c r="D15" s="1">
        <v>30000</v>
      </c>
      <c r="E15" s="1" t="str">
        <f t="shared" si="0"/>
        <v>TRUCKAutohändler (kleiner Standort)</v>
      </c>
      <c r="F15" s="1">
        <f>B15+D15</f>
        <v>32200</v>
      </c>
      <c r="G15" s="1" t="s">
        <v>11</v>
      </c>
      <c r="H15" s="1" t="s">
        <v>8</v>
      </c>
      <c r="J15" s="11">
        <v>150000</v>
      </c>
      <c r="K15" s="11">
        <v>8000</v>
      </c>
      <c r="L15" s="1" t="str">
        <f>V15&amp;", "&amp;W15&amp;", "&amp;X15&amp;""</f>
        <v>Gefahrenübergang, Prozesskostenreduktion, Gutachten</v>
      </c>
      <c r="M15" s="2" t="s">
        <v>41</v>
      </c>
      <c r="N15" s="1">
        <v>5</v>
      </c>
      <c r="O15" s="1">
        <v>4</v>
      </c>
      <c r="P15" s="1">
        <v>3</v>
      </c>
      <c r="Q15" s="1">
        <v>2</v>
      </c>
      <c r="R15" s="1">
        <v>1</v>
      </c>
      <c r="S15" s="1">
        <v>6</v>
      </c>
      <c r="T15" s="1">
        <v>1</v>
      </c>
      <c r="V15" s="1" t="s">
        <v>0</v>
      </c>
      <c r="W15" s="1" t="s">
        <v>36</v>
      </c>
      <c r="X15" s="1" t="s">
        <v>14</v>
      </c>
      <c r="Y15" s="1" t="s">
        <v>1</v>
      </c>
    </row>
    <row r="16" spans="1:25" ht="100" customHeight="1" x14ac:dyDescent="0.2">
      <c r="A16" s="1" t="s">
        <v>4</v>
      </c>
      <c r="B16" s="1">
        <v>2200</v>
      </c>
      <c r="C16" s="1" t="str">
        <f>dropdowns!$A$5</f>
        <v xml:space="preserve">KFZ-Servicebetrieb </v>
      </c>
      <c r="D16" s="1">
        <v>40000</v>
      </c>
      <c r="E16" s="1" t="str">
        <f t="shared" si="0"/>
        <v xml:space="preserve">TRUCKKFZ-Servicebetrieb </v>
      </c>
      <c r="F16" s="1">
        <f t="shared" si="1"/>
        <v>42200</v>
      </c>
      <c r="G16" s="1" t="s">
        <v>11</v>
      </c>
      <c r="H16" s="1" t="s">
        <v>8</v>
      </c>
      <c r="J16" s="11">
        <v>150000</v>
      </c>
      <c r="K16" s="11">
        <v>8000</v>
      </c>
      <c r="L16" s="1" t="str">
        <f>V16&amp;", "&amp;W16&amp;", "&amp;X16&amp;""</f>
        <v>Gefahrenübergang, Prozesskostenreduktion, Gutachten</v>
      </c>
      <c r="M16" s="2" t="s">
        <v>41</v>
      </c>
      <c r="N16" s="1">
        <v>5</v>
      </c>
      <c r="O16" s="1">
        <v>4</v>
      </c>
      <c r="P16" s="1">
        <v>3</v>
      </c>
      <c r="Q16" s="1">
        <v>2</v>
      </c>
      <c r="R16" s="1">
        <v>1</v>
      </c>
      <c r="S16" s="1">
        <v>6</v>
      </c>
      <c r="T16" s="1">
        <v>1</v>
      </c>
      <c r="V16" s="1" t="s">
        <v>0</v>
      </c>
      <c r="W16" s="1" t="s">
        <v>36</v>
      </c>
      <c r="X16" s="1" t="s">
        <v>14</v>
      </c>
      <c r="Y16" s="1" t="s">
        <v>1</v>
      </c>
    </row>
    <row r="17" spans="1:25" ht="100" customHeight="1" x14ac:dyDescent="0.2">
      <c r="A17" s="1" t="s">
        <v>4</v>
      </c>
      <c r="B17" s="1">
        <v>2200</v>
      </c>
      <c r="C17" s="1" t="str">
        <f>dropdowns!$A$6</f>
        <v>Logistikunternehmen</v>
      </c>
      <c r="D17" s="1">
        <v>50000</v>
      </c>
      <c r="E17" s="1" t="str">
        <f t="shared" si="0"/>
        <v>TRUCKLogistikunternehmen</v>
      </c>
      <c r="F17" s="1">
        <f t="shared" si="1"/>
        <v>52200</v>
      </c>
      <c r="G17" s="1" t="s">
        <v>11</v>
      </c>
      <c r="H17" s="1" t="s">
        <v>8</v>
      </c>
      <c r="J17" s="11">
        <v>150000</v>
      </c>
      <c r="K17" s="11">
        <v>8000</v>
      </c>
      <c r="L17" s="1" t="str">
        <f>V17&amp;", "&amp;W17&amp;", "&amp;X17&amp;""</f>
        <v>Gefahrenübergang, Prozesskostenreduktion, Gutachten</v>
      </c>
      <c r="M17" s="2" t="s">
        <v>41</v>
      </c>
      <c r="N17" s="1">
        <v>5</v>
      </c>
      <c r="O17" s="1">
        <v>4</v>
      </c>
      <c r="P17" s="1">
        <v>3</v>
      </c>
      <c r="Q17" s="1">
        <v>2</v>
      </c>
      <c r="R17" s="1">
        <v>1</v>
      </c>
      <c r="S17" s="1">
        <v>6</v>
      </c>
      <c r="V17" s="1" t="s">
        <v>0</v>
      </c>
      <c r="W17" s="1" t="s">
        <v>36</v>
      </c>
      <c r="X17" s="1" t="s">
        <v>14</v>
      </c>
      <c r="Y17" s="1" t="s">
        <v>1</v>
      </c>
    </row>
    <row r="18" spans="1:25" ht="100" customHeight="1" x14ac:dyDescent="0.2">
      <c r="A18" s="1" t="s">
        <v>4</v>
      </c>
      <c r="B18" s="1">
        <v>2200</v>
      </c>
      <c r="C18" s="1" t="str">
        <f>dropdowns!$A$7</f>
        <v>Vermietung</v>
      </c>
      <c r="D18" s="1">
        <v>60000</v>
      </c>
      <c r="E18" s="1" t="str">
        <f t="shared" si="0"/>
        <v>TRUCKVermietung</v>
      </c>
      <c r="F18" s="1">
        <f t="shared" si="1"/>
        <v>62200</v>
      </c>
      <c r="G18" s="1" t="s">
        <v>11</v>
      </c>
      <c r="H18" s="1" t="s">
        <v>8</v>
      </c>
      <c r="J18" s="11">
        <v>150000</v>
      </c>
      <c r="K18" s="11">
        <v>8000</v>
      </c>
      <c r="L18" s="1" t="str">
        <f>V18&amp;", "&amp;W18&amp;""</f>
        <v>Gefahrenübergang, Prozesskostenreduktion</v>
      </c>
      <c r="M18" s="2" t="s">
        <v>41</v>
      </c>
      <c r="N18" s="1">
        <v>5</v>
      </c>
      <c r="O18" s="1">
        <v>4</v>
      </c>
      <c r="P18" s="1">
        <v>3</v>
      </c>
      <c r="Q18" s="1">
        <v>2</v>
      </c>
      <c r="R18" s="1">
        <v>1</v>
      </c>
      <c r="S18" s="1">
        <v>6</v>
      </c>
      <c r="V18" s="1" t="s">
        <v>0</v>
      </c>
      <c r="W18" s="1" t="s">
        <v>36</v>
      </c>
      <c r="X18" s="1" t="s">
        <v>14</v>
      </c>
      <c r="Y18" s="1" t="s">
        <v>1</v>
      </c>
    </row>
    <row r="19" spans="1:25" ht="100" customHeight="1" x14ac:dyDescent="0.2">
      <c r="A19" s="1" t="s">
        <v>4</v>
      </c>
      <c r="B19" s="1">
        <v>2200</v>
      </c>
      <c r="C19" s="1" t="str">
        <f>dropdowns!$A$8</f>
        <v>Flottenbetreiber</v>
      </c>
      <c r="D19" s="1">
        <v>70000</v>
      </c>
      <c r="E19" s="1" t="str">
        <f t="shared" si="0"/>
        <v>TRUCKFlottenbetreiber</v>
      </c>
      <c r="F19" s="1">
        <f t="shared" si="1"/>
        <v>72200</v>
      </c>
      <c r="G19" s="1" t="s">
        <v>11</v>
      </c>
      <c r="H19" s="1" t="s">
        <v>8</v>
      </c>
      <c r="J19" s="11">
        <v>150000</v>
      </c>
      <c r="K19" s="11">
        <v>8000</v>
      </c>
      <c r="L19" s="1" t="str">
        <f>V19&amp;", "&amp;W19</f>
        <v>Gefahrenübergang, Prozesskostenreduktion</v>
      </c>
      <c r="M19" s="2" t="s">
        <v>41</v>
      </c>
      <c r="N19" s="1">
        <v>5</v>
      </c>
      <c r="O19" s="1">
        <v>4</v>
      </c>
      <c r="P19" s="1">
        <v>3</v>
      </c>
      <c r="Q19" s="1">
        <v>2</v>
      </c>
      <c r="R19" s="1">
        <v>1</v>
      </c>
      <c r="S19" s="1">
        <v>6</v>
      </c>
      <c r="V19" s="1" t="s">
        <v>0</v>
      </c>
      <c r="W19" s="1" t="s">
        <v>36</v>
      </c>
      <c r="X19" s="1" t="s">
        <v>14</v>
      </c>
      <c r="Y19" s="1" t="s">
        <v>1</v>
      </c>
    </row>
    <row r="20" spans="1:25" ht="100" customHeight="1" x14ac:dyDescent="0.2"/>
    <row r="21" spans="1:25" ht="100" customHeight="1" x14ac:dyDescent="0.2"/>
    <row r="24" spans="1:25" x14ac:dyDescent="0.2">
      <c r="A24" s="1" t="s">
        <v>3</v>
      </c>
      <c r="B24" s="1">
        <v>2100</v>
      </c>
      <c r="F24" s="1" t="e">
        <f>#REF!+#REF!+B24</f>
        <v>#REF!</v>
      </c>
    </row>
    <row r="29" spans="1:25" x14ac:dyDescent="0.2">
      <c r="A29" s="1" t="s">
        <v>4</v>
      </c>
      <c r="B29" s="1">
        <v>2200</v>
      </c>
      <c r="F29" s="1" t="e">
        <f>#REF!+#REF!+B29</f>
        <v>#REF!</v>
      </c>
    </row>
    <row r="34" spans="1:6" x14ac:dyDescent="0.2">
      <c r="A34" s="1" t="s">
        <v>16</v>
      </c>
      <c r="B34" s="1">
        <v>2000</v>
      </c>
      <c r="F34" s="1" t="e">
        <f>#REF!+#REF!+B34</f>
        <v>#REF!</v>
      </c>
    </row>
    <row r="39" spans="1:6" x14ac:dyDescent="0.2">
      <c r="A39" s="1" t="s">
        <v>3</v>
      </c>
      <c r="B39" s="1">
        <v>2100</v>
      </c>
      <c r="F39" s="1" t="e">
        <f>#REF!+#REF!+B39</f>
        <v>#REF!</v>
      </c>
    </row>
    <row r="44" spans="1:6" x14ac:dyDescent="0.2">
      <c r="A44" s="1" t="s">
        <v>4</v>
      </c>
      <c r="B44" s="1">
        <v>2200</v>
      </c>
      <c r="F44" s="1" t="e">
        <f>#REF!+#REF!+B44</f>
        <v>#REF!</v>
      </c>
    </row>
    <row r="49" spans="1:6" x14ac:dyDescent="0.2">
      <c r="A49" s="1" t="s">
        <v>16</v>
      </c>
      <c r="B49" s="1">
        <v>2000</v>
      </c>
      <c r="F49" s="1" t="e">
        <f>#REF!+#REF!+B49</f>
        <v>#REF!</v>
      </c>
    </row>
    <row r="54" spans="1:6" x14ac:dyDescent="0.2">
      <c r="A54" s="1" t="s">
        <v>3</v>
      </c>
      <c r="B54" s="1">
        <v>2100</v>
      </c>
      <c r="F54" s="1" t="e">
        <f>#REF!+#REF!+B54</f>
        <v>#REF!</v>
      </c>
    </row>
    <row r="59" spans="1:6" x14ac:dyDescent="0.2">
      <c r="A59" s="1" t="s">
        <v>4</v>
      </c>
      <c r="B59" s="1">
        <v>2200</v>
      </c>
      <c r="F59" s="1" t="e">
        <f>#REF!+#REF!+B59</f>
        <v>#REF!</v>
      </c>
    </row>
    <row r="64" spans="1:6" x14ac:dyDescent="0.2">
      <c r="A64" s="1" t="s">
        <v>16</v>
      </c>
      <c r="B64" s="1">
        <v>2000</v>
      </c>
      <c r="F64" s="1" t="e">
        <f>#REF!+#REF!+B64</f>
        <v>#REF!</v>
      </c>
    </row>
    <row r="69" spans="1:6" x14ac:dyDescent="0.2">
      <c r="A69" s="1" t="s">
        <v>3</v>
      </c>
      <c r="B69" s="1">
        <v>2100</v>
      </c>
      <c r="F69" s="1" t="e">
        <f>#REF!+#REF!+B69</f>
        <v>#REF!</v>
      </c>
    </row>
    <row r="74" spans="1:6" x14ac:dyDescent="0.2">
      <c r="A74" s="1" t="s">
        <v>4</v>
      </c>
      <c r="B74" s="1">
        <v>2200</v>
      </c>
      <c r="F74" s="1" t="e">
        <f>#REF!+#REF!+B74</f>
        <v>#REF!</v>
      </c>
    </row>
    <row r="78" spans="1:6" x14ac:dyDescent="0.2">
      <c r="A78" s="1" t="s">
        <v>16</v>
      </c>
      <c r="B78" s="1">
        <v>2000</v>
      </c>
      <c r="F78" s="1" t="e">
        <f>#REF!+#REF!+B78</f>
        <v>#REF!</v>
      </c>
    </row>
    <row r="83" spans="1:6" x14ac:dyDescent="0.2">
      <c r="A83" s="1" t="s">
        <v>3</v>
      </c>
      <c r="B83" s="1">
        <v>2100</v>
      </c>
      <c r="F83" s="1" t="e">
        <f>#REF!+#REF!+B83</f>
        <v>#REF!</v>
      </c>
    </row>
    <row r="88" spans="1:6" x14ac:dyDescent="0.2">
      <c r="A88" s="1" t="s">
        <v>4</v>
      </c>
      <c r="B88" s="1">
        <v>2200</v>
      </c>
      <c r="F88" s="1" t="e">
        <f>#REF!+#REF!+B88</f>
        <v>#REF!</v>
      </c>
    </row>
    <row r="89" spans="1:6" x14ac:dyDescent="0.2">
      <c r="A89" s="1" t="s">
        <v>16</v>
      </c>
      <c r="B89" s="1">
        <v>2000</v>
      </c>
      <c r="F89" s="1" t="e">
        <f>#REF!+#REF!+B89</f>
        <v>#REF!</v>
      </c>
    </row>
    <row r="90" spans="1:6" x14ac:dyDescent="0.2">
      <c r="A90" s="1" t="s">
        <v>3</v>
      </c>
      <c r="B90" s="1">
        <v>2100</v>
      </c>
      <c r="F90" s="1" t="e">
        <f>#REF!+#REF!+B90</f>
        <v>#REF!</v>
      </c>
    </row>
    <row r="91" spans="1:6" x14ac:dyDescent="0.2">
      <c r="A91" s="1" t="s">
        <v>4</v>
      </c>
      <c r="B91" s="1">
        <v>2200</v>
      </c>
      <c r="F91" s="1" t="e">
        <f>#REF!+#REF!+B91</f>
        <v>#REF!</v>
      </c>
    </row>
    <row r="93" spans="1:6" x14ac:dyDescent="0.2">
      <c r="A93" s="1" t="s">
        <v>16</v>
      </c>
      <c r="B93" s="1">
        <v>2000</v>
      </c>
      <c r="F93" s="1" t="e">
        <f>#REF!+#REF!+B93</f>
        <v>#REF!</v>
      </c>
    </row>
    <row r="94" spans="1:6" x14ac:dyDescent="0.2">
      <c r="A94" s="1" t="s">
        <v>3</v>
      </c>
      <c r="B94" s="1">
        <v>2100</v>
      </c>
      <c r="F94" s="1" t="e">
        <f>#REF!+#REF!+B94</f>
        <v>#REF!</v>
      </c>
    </row>
    <row r="95" spans="1:6" x14ac:dyDescent="0.2">
      <c r="A95" s="1" t="s">
        <v>4</v>
      </c>
      <c r="B95" s="1">
        <v>2200</v>
      </c>
      <c r="F95" s="1" t="e">
        <f>#REF!+#REF!+B95</f>
        <v>#REF!</v>
      </c>
    </row>
    <row r="96" spans="1:6" x14ac:dyDescent="0.2">
      <c r="A96" s="1" t="s">
        <v>16</v>
      </c>
      <c r="B96" s="1">
        <v>2000</v>
      </c>
      <c r="F96" s="1" t="e">
        <f>#REF!+#REF!+B96</f>
        <v>#REF!</v>
      </c>
    </row>
    <row r="97" spans="1:6" x14ac:dyDescent="0.2">
      <c r="A97" s="1" t="s">
        <v>3</v>
      </c>
      <c r="B97" s="1">
        <v>2100</v>
      </c>
      <c r="F97" s="1" t="e">
        <f>#REF!+#REF!+B97</f>
        <v>#REF!</v>
      </c>
    </row>
    <row r="99" spans="1:6" x14ac:dyDescent="0.2">
      <c r="A99" s="1" t="s">
        <v>4</v>
      </c>
      <c r="B99" s="1">
        <v>2200</v>
      </c>
      <c r="F99" s="1" t="e">
        <f>#REF!+#REF!+B99</f>
        <v>#REF!</v>
      </c>
    </row>
    <row r="100" spans="1:6" x14ac:dyDescent="0.2">
      <c r="A100" s="1" t="s">
        <v>16</v>
      </c>
      <c r="B100" s="1">
        <v>2000</v>
      </c>
      <c r="F100" s="1" t="e">
        <f>#REF!+#REF!+B100</f>
        <v>#REF!</v>
      </c>
    </row>
    <row r="101" spans="1:6" x14ac:dyDescent="0.2">
      <c r="A101" s="1" t="s">
        <v>3</v>
      </c>
      <c r="B101" s="1">
        <v>2100</v>
      </c>
      <c r="F101" s="1" t="e">
        <f>#REF!+#REF!+B101</f>
        <v>#REF!</v>
      </c>
    </row>
    <row r="102" spans="1:6" x14ac:dyDescent="0.2">
      <c r="A102" s="1" t="s">
        <v>4</v>
      </c>
      <c r="B102" s="1">
        <v>2200</v>
      </c>
      <c r="F102" s="1" t="e">
        <f>#REF!+#REF!+B102</f>
        <v>#REF!</v>
      </c>
    </row>
    <row r="103" spans="1:6" x14ac:dyDescent="0.2">
      <c r="A103" s="1" t="s">
        <v>16</v>
      </c>
      <c r="B103" s="1">
        <v>2000</v>
      </c>
      <c r="F103" s="1" t="e">
        <f>#REF!+#REF!+B103</f>
        <v>#REF!</v>
      </c>
    </row>
    <row r="104" spans="1:6" x14ac:dyDescent="0.2">
      <c r="A104" s="1" t="s">
        <v>3</v>
      </c>
      <c r="B104" s="1">
        <v>2100</v>
      </c>
      <c r="F104" s="1" t="e">
        <f>#REF!+#REF!+B104</f>
        <v>#REF!</v>
      </c>
    </row>
    <row r="110" spans="1:6" x14ac:dyDescent="0.2">
      <c r="A110" s="1" t="s">
        <v>4</v>
      </c>
      <c r="B110" s="1">
        <v>2200</v>
      </c>
      <c r="F110" s="1" t="e">
        <f>#REF!+#REF!+B110</f>
        <v>#REF!</v>
      </c>
    </row>
    <row r="115" spans="1:6" x14ac:dyDescent="0.2">
      <c r="A115" s="1" t="s">
        <v>16</v>
      </c>
      <c r="B115" s="1">
        <v>2000</v>
      </c>
      <c r="F115" s="1" t="e">
        <f>#REF!+#REF!+B115</f>
        <v>#REF!</v>
      </c>
    </row>
    <row r="120" spans="1:6" x14ac:dyDescent="0.2">
      <c r="A120" s="1" t="s">
        <v>3</v>
      </c>
      <c r="B120" s="1">
        <v>2100</v>
      </c>
      <c r="F120" s="1" t="e">
        <f>#REF!+#REF!+B120</f>
        <v>#REF!</v>
      </c>
    </row>
    <row r="125" spans="1:6" x14ac:dyDescent="0.2">
      <c r="A125" s="1" t="s">
        <v>4</v>
      </c>
      <c r="B125" s="1">
        <v>2200</v>
      </c>
      <c r="F125" s="1" t="e">
        <f>#REF!+#REF!+B125</f>
        <v>#REF!</v>
      </c>
    </row>
    <row r="130" spans="1:6" x14ac:dyDescent="0.2">
      <c r="A130" s="1" t="s">
        <v>16</v>
      </c>
      <c r="B130" s="1">
        <v>2000</v>
      </c>
      <c r="F130" s="1" t="e">
        <f>#REF!+#REF!+B130</f>
        <v>#REF!</v>
      </c>
    </row>
    <row r="135" spans="1:6" x14ac:dyDescent="0.2">
      <c r="A135" s="1" t="s">
        <v>3</v>
      </c>
      <c r="B135" s="1">
        <v>2100</v>
      </c>
      <c r="F135" s="1" t="e">
        <f>#REF!+#REF!+B135</f>
        <v>#REF!</v>
      </c>
    </row>
    <row r="141" spans="1:6" x14ac:dyDescent="0.2">
      <c r="A141" s="1" t="s">
        <v>4</v>
      </c>
      <c r="B141" s="1">
        <v>2200</v>
      </c>
      <c r="F141" s="1" t="e">
        <f>#REF!+#REF!+B141</f>
        <v>#REF!</v>
      </c>
    </row>
    <row r="147" spans="1:6" x14ac:dyDescent="0.2">
      <c r="A147" s="1" t="s">
        <v>16</v>
      </c>
      <c r="B147" s="1">
        <v>2000</v>
      </c>
      <c r="F147" s="1" t="e">
        <f>#REF!+#REF!+B147</f>
        <v>#REF!</v>
      </c>
    </row>
    <row r="153" spans="1:6" x14ac:dyDescent="0.2">
      <c r="A153" s="1" t="s">
        <v>3</v>
      </c>
      <c r="B153" s="1">
        <v>2100</v>
      </c>
      <c r="F153" s="1" t="e">
        <f>#REF!+#REF!+B153</f>
        <v>#REF!</v>
      </c>
    </row>
    <row r="159" spans="1:6" x14ac:dyDescent="0.2">
      <c r="A159" s="1" t="s">
        <v>4</v>
      </c>
      <c r="B159" s="1">
        <v>2200</v>
      </c>
      <c r="F159" s="1" t="e">
        <f>#REF!+#REF!+B159</f>
        <v>#REF!</v>
      </c>
    </row>
  </sheetData>
  <autoFilter ref="A1:Y159" xr:uid="{A0FD9DE5-8DB1-134F-BFB0-4CDA6D2A0D3B}"/>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879a67c-04a4-437b-9755-5d2e125a69e3" xsi:nil="true"/>
    <lcf76f155ced4ddcb4097134ff3c332f xmlns="e9c43d1d-de4d-43f4-a689-51549d2e9a6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B7122D2B38340542B64850DDA0C8DE38" ma:contentTypeVersion="15" ma:contentTypeDescription="Ein neues Dokument erstellen." ma:contentTypeScope="" ma:versionID="d2e246fb0e7606145df75585d4478f93">
  <xsd:schema xmlns:xsd="http://www.w3.org/2001/XMLSchema" xmlns:xs="http://www.w3.org/2001/XMLSchema" xmlns:p="http://schemas.microsoft.com/office/2006/metadata/properties" xmlns:ns2="e9c43d1d-de4d-43f4-a689-51549d2e9a69" xmlns:ns3="0879a67c-04a4-437b-9755-5d2e125a69e3" targetNamespace="http://schemas.microsoft.com/office/2006/metadata/properties" ma:root="true" ma:fieldsID="c8012cc643c2f40bd4a78b16dd645329" ns2:_="" ns3:_="">
    <xsd:import namespace="e9c43d1d-de4d-43f4-a689-51549d2e9a69"/>
    <xsd:import namespace="0879a67c-04a4-437b-9755-5d2e125a69e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c43d1d-de4d-43f4-a689-51549d2e9a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Bildmarkierungen" ma:readOnly="false" ma:fieldId="{5cf76f15-5ced-4ddc-b409-7134ff3c332f}" ma:taxonomyMulti="true" ma:sspId="29f77bf7-bd99-4bde-84e1-d845bd4fcd9c"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879a67c-04a4-437b-9755-5d2e125a69e3"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cf0533f3-5f43-4401-9474-1d194e83bb2d}" ma:internalName="TaxCatchAll" ma:showField="CatchAllData" ma:web="0879a67c-04a4-437b-9755-5d2e125a69e3">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428DC4-C177-4B8D-BD2D-327E088A9EBD}">
  <ds:schemaRefs>
    <ds:schemaRef ds:uri="e9c43d1d-de4d-43f4-a689-51549d2e9a69"/>
    <ds:schemaRef ds:uri="http://schemas.microsoft.com/office/2006/metadata/properties"/>
    <ds:schemaRef ds:uri="http://www.w3.org/XML/1998/namespace"/>
    <ds:schemaRef ds:uri="http://purl.org/dc/terms/"/>
    <ds:schemaRef ds:uri="http://purl.org/dc/dcmitype/"/>
    <ds:schemaRef ds:uri="http://schemas.microsoft.com/office/2006/documentManagement/types"/>
    <ds:schemaRef ds:uri="http://purl.org/dc/elements/1.1/"/>
    <ds:schemaRef ds:uri="0879a67c-04a4-437b-9755-5d2e125a69e3"/>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A1FA7038-2EB5-4411-972D-5E4C225644CA}">
  <ds:schemaRefs>
    <ds:schemaRef ds:uri="http://schemas.microsoft.com/sharepoint/v3/contenttype/forms"/>
  </ds:schemaRefs>
</ds:datastoreItem>
</file>

<file path=customXml/itemProps3.xml><?xml version="1.0" encoding="utf-8"?>
<ds:datastoreItem xmlns:ds="http://schemas.openxmlformats.org/officeDocument/2006/customXml" ds:itemID="{949674CF-DEE1-40B0-9BC6-A2BE732090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c43d1d-de4d-43f4-a689-51549d2e9a69"/>
    <ds:schemaRef ds:uri="0879a67c-04a4-437b-9755-5d2e125a69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Arbeitsblätter</vt:lpstr>
      </vt:variant>
      <vt:variant>
        <vt:i4>3</vt:i4>
      </vt:variant>
    </vt:vector>
  </HeadingPairs>
  <TitlesOfParts>
    <vt:vector size="3" baseType="lpstr">
      <vt:lpstr>Scanner Kompass</vt:lpstr>
      <vt:lpstr>dropdowns</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Philip Junge</dc:creator>
  <cp:lastModifiedBy>Philip Junge</cp:lastModifiedBy>
  <dcterms:created xsi:type="dcterms:W3CDTF">2024-08-27T01:16:19Z</dcterms:created>
  <dcterms:modified xsi:type="dcterms:W3CDTF">2024-08-28T13:50:04Z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0x010100B7122D2B38340542B64850DDA0C8DE38</vt:lpwstr>
  </property>
</Properties>
</file>